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PAYROLL SUPPORT" sheetId="1" r:id="rId1"/>
    <sheet name="Sheet2" sheetId="2" r:id="rId2"/>
    <sheet name="Sheet3" sheetId="3" r:id="rId3"/>
  </sheets>
  <definedNames>
    <definedName name="_xlnm.Print_Area" localSheetId="0">'PAYROLL SUPPORT'!$A$1:$L$65</definedName>
  </definedNames>
  <calcPr fullCalcOnLoad="1"/>
</workbook>
</file>

<file path=xl/sharedStrings.xml><?xml version="1.0" encoding="utf-8"?>
<sst xmlns="http://schemas.openxmlformats.org/spreadsheetml/2006/main" count="81" uniqueCount="43">
  <si>
    <t>EPISCOPAL ELEMENTARY &amp; HIGH SCHOOLS (LIBERIA)</t>
  </si>
  <si>
    <t>FOR THE PERIOD 2010/2011</t>
  </si>
  <si>
    <t>DESCRIPTION</t>
  </si>
  <si>
    <t>ST. JOHN'S EPISCOPAL HIGH</t>
  </si>
  <si>
    <t xml:space="preserve">          Principal</t>
  </si>
  <si>
    <t xml:space="preserve">          Vice Principal/Coordinator</t>
  </si>
  <si>
    <t>STAFF AND INSTRUCTORS</t>
  </si>
  <si>
    <t>SUPPORT STAFF</t>
  </si>
  <si>
    <t xml:space="preserve">          Janitor</t>
  </si>
  <si>
    <t xml:space="preserve">          Yard men</t>
  </si>
  <si>
    <t xml:space="preserve">     HOUSING ALLOWANCE</t>
  </si>
  <si>
    <t>TOTAL HOUSING ALLOWANCE</t>
  </si>
  <si>
    <t>TOTAL PERSONNEL COSTS</t>
  </si>
  <si>
    <t>Monthly</t>
  </si>
  <si>
    <t>EPISCOPAL ELEMENTARY SCHOOL</t>
  </si>
  <si>
    <t xml:space="preserve"> Number of</t>
  </si>
  <si>
    <t xml:space="preserve">  Personnel</t>
  </si>
  <si>
    <t xml:space="preserve">          Registrar/Instructor</t>
  </si>
  <si>
    <t xml:space="preserve">          Senior High Instructor</t>
  </si>
  <si>
    <t xml:space="preserve">         Jr. High Instructor</t>
  </si>
  <si>
    <t>Cost/Staff</t>
  </si>
  <si>
    <t xml:space="preserve">Annual </t>
  </si>
  <si>
    <t>USA Chapter (60%)</t>
  </si>
  <si>
    <t>Liberia Chapter (40%)</t>
  </si>
  <si>
    <t>Annually</t>
  </si>
  <si>
    <t xml:space="preserve">          Instructor</t>
  </si>
  <si>
    <t xml:space="preserve">          Bible/Doctrine Instructor</t>
  </si>
  <si>
    <t xml:space="preserve">         Administrative Assistant/Time Keeper</t>
  </si>
  <si>
    <t>STAFF &amp; INSTRUCTORS</t>
  </si>
  <si>
    <t>TOTAL SALARIES</t>
  </si>
  <si>
    <t xml:space="preserve">               Registrar</t>
  </si>
  <si>
    <t xml:space="preserve">               Instructor</t>
  </si>
  <si>
    <t>TOTAL WAGES</t>
  </si>
  <si>
    <t>GRAND TOTAL PERSONNEL COSTS</t>
  </si>
  <si>
    <t>Diocese's Funding: 42.2% of Total Personnel Cost (37,920.00)</t>
  </si>
  <si>
    <t>Alumni Association's Funding: 57.8% of                                Total Personnel Cost (37,920.00)</t>
  </si>
  <si>
    <t>Diocese's Funding: 42.2% of Total Personnel Cost ($37,920.00)</t>
  </si>
  <si>
    <t>Alumni Association's Funding: 57.8% of                                Total Personnel Cost ($37,920.00)</t>
  </si>
  <si>
    <t>APPROVED PAYROLL COST AND HOUSING ALLOWANCE (IN U.S. DOLLARS)</t>
  </si>
  <si>
    <r>
      <t>NB:</t>
    </r>
    <r>
      <rPr>
        <b/>
        <sz val="10"/>
        <rFont val="Arial"/>
        <family val="2"/>
      </rPr>
      <t xml:space="preserve"> THIS BUDGET, WHICH HAS BEEN DULY APPROVED BY ALL PARTIES CONCERNED--THE EPISCOPAL DIOCESE OF LIBERIA AND THE ALUMNI</t>
    </r>
  </si>
  <si>
    <t xml:space="preserve">ASSOCIATION (REPRESENTED BY THE LOCAL CHAPTER) IS SOMEWHAT INCOMPLETE OWING TO THE UNAVAILABILITY OF DATA TO PROJECT THE </t>
  </si>
  <si>
    <t>OPERATIONAL COSTS FOR THE FISCAL PERIOD. AS SOON AS THOSE DATA ARE MADE AVAILABLE AN ADDENDUM WILL BE SENT IMMEDIATELY.</t>
  </si>
  <si>
    <t>FOR THE PERIOD 2011/2012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</si>
</sst>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.0_);_(* \(#,##0.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Arial Black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12"/>
      <name val="Impact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9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0" fontId="7" fillId="0" borderId="0" xfId="0" applyFont="1" applyAlignment="1">
      <alignment/>
    </xf>
    <xf numFmtId="39" fontId="3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0" xfId="42" applyFont="1" applyAlignment="1">
      <alignment/>
    </xf>
    <xf numFmtId="43" fontId="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43" fontId="10" fillId="0" borderId="0" xfId="42" applyFont="1" applyAlignment="1">
      <alignment/>
    </xf>
    <xf numFmtId="2" fontId="10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0" fontId="0" fillId="0" borderId="1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center"/>
    </xf>
    <xf numFmtId="39" fontId="0" fillId="32" borderId="0" xfId="0" applyNumberFormat="1" applyFill="1" applyAlignment="1">
      <alignment/>
    </xf>
    <xf numFmtId="39" fontId="3" fillId="32" borderId="0" xfId="0" applyNumberFormat="1" applyFont="1" applyFill="1" applyAlignment="1">
      <alignment/>
    </xf>
    <xf numFmtId="39" fontId="0" fillId="32" borderId="0" xfId="0" applyNumberFormat="1" applyFont="1" applyFill="1" applyAlignment="1">
      <alignment/>
    </xf>
    <xf numFmtId="39" fontId="8" fillId="32" borderId="0" xfId="0" applyNumberFormat="1" applyFont="1" applyFill="1" applyAlignment="1">
      <alignment/>
    </xf>
    <xf numFmtId="39" fontId="3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 horizontal="center" wrapText="1"/>
    </xf>
    <xf numFmtId="39" fontId="1" fillId="32" borderId="0" xfId="0" applyNumberFormat="1" applyFont="1" applyFill="1" applyAlignment="1">
      <alignment/>
    </xf>
    <xf numFmtId="43" fontId="0" fillId="32" borderId="0" xfId="0" applyNumberFormat="1" applyFill="1" applyAlignment="1">
      <alignment/>
    </xf>
    <xf numFmtId="43" fontId="3" fillId="32" borderId="0" xfId="0" applyNumberFormat="1" applyFont="1" applyFill="1" applyAlignment="1">
      <alignment/>
    </xf>
    <xf numFmtId="43" fontId="10" fillId="32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65"/>
  <sheetViews>
    <sheetView tabSelected="1"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41.140625" style="0" customWidth="1"/>
    <col min="2" max="2" width="12.28125" style="0" customWidth="1"/>
    <col min="3" max="3" width="15.140625" style="0" customWidth="1"/>
    <col min="4" max="4" width="15.7109375" style="0" customWidth="1"/>
    <col min="5" max="5" width="1.421875" style="0" customWidth="1"/>
    <col min="6" max="6" width="14.421875" style="0" customWidth="1"/>
    <col min="7" max="7" width="15.140625" style="0" customWidth="1"/>
    <col min="8" max="8" width="1.421875" style="0" customWidth="1"/>
    <col min="9" max="9" width="13.7109375" style="0" customWidth="1"/>
    <col min="10" max="10" width="15.140625" style="0" customWidth="1"/>
    <col min="11" max="11" width="11.28125" style="0" customWidth="1"/>
    <col min="12" max="12" width="13.7109375" style="0" customWidth="1"/>
  </cols>
  <sheetData>
    <row r="1" spans="1:12" ht="16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.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7.25" thickBot="1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1" ht="19.5">
      <c r="A5" s="4" t="s">
        <v>2</v>
      </c>
      <c r="K5" s="5"/>
    </row>
    <row r="6" spans="5:12" ht="30.75" customHeight="1">
      <c r="E6" s="32"/>
      <c r="H6" s="32"/>
      <c r="I6" s="47" t="s">
        <v>37</v>
      </c>
      <c r="J6" s="47"/>
      <c r="K6" s="47"/>
      <c r="L6" s="47"/>
    </row>
    <row r="7" spans="1:12" ht="40.5" customHeight="1">
      <c r="A7" s="3" t="s">
        <v>3</v>
      </c>
      <c r="B7" s="8" t="s">
        <v>15</v>
      </c>
      <c r="C7" s="10" t="s">
        <v>13</v>
      </c>
      <c r="D7" s="10" t="s">
        <v>21</v>
      </c>
      <c r="E7" s="33"/>
      <c r="F7" s="47" t="s">
        <v>36</v>
      </c>
      <c r="G7" s="47"/>
      <c r="H7" s="39"/>
      <c r="I7" s="49" t="s">
        <v>22</v>
      </c>
      <c r="J7" s="49"/>
      <c r="K7" s="49" t="s">
        <v>23</v>
      </c>
      <c r="L7" s="49"/>
    </row>
    <row r="8" spans="1:12" ht="13.5">
      <c r="A8" s="1"/>
      <c r="B8" s="8" t="s">
        <v>16</v>
      </c>
      <c r="C8" s="10" t="s">
        <v>20</v>
      </c>
      <c r="D8" s="10" t="s">
        <v>20</v>
      </c>
      <c r="E8" s="33"/>
      <c r="F8" s="10" t="s">
        <v>13</v>
      </c>
      <c r="G8" s="10" t="s">
        <v>24</v>
      </c>
      <c r="H8" s="33"/>
      <c r="I8" s="10" t="s">
        <v>13</v>
      </c>
      <c r="J8" s="10" t="s">
        <v>24</v>
      </c>
      <c r="K8" s="10" t="s">
        <v>13</v>
      </c>
      <c r="L8" s="10" t="s">
        <v>24</v>
      </c>
    </row>
    <row r="9" spans="1:8" ht="15.75">
      <c r="A9" s="2" t="s">
        <v>6</v>
      </c>
      <c r="E9" s="32"/>
      <c r="H9" s="32"/>
    </row>
    <row r="10" spans="1:12" ht="12.75">
      <c r="A10" t="s">
        <v>4</v>
      </c>
      <c r="B10">
        <v>1</v>
      </c>
      <c r="C10" s="6">
        <v>250</v>
      </c>
      <c r="D10" s="6">
        <f>C10*12</f>
        <v>3000</v>
      </c>
      <c r="E10" s="34"/>
      <c r="F10" s="6">
        <f>SUM(C10*42.2%)</f>
        <v>105.50000000000001</v>
      </c>
      <c r="G10" s="6">
        <f aca="true" t="shared" si="0" ref="G10:G17">F10*12</f>
        <v>1266.0000000000002</v>
      </c>
      <c r="H10" s="34"/>
      <c r="I10" s="6">
        <f>SUM((C10-F10)*60%)</f>
        <v>86.7</v>
      </c>
      <c r="J10" s="6">
        <f aca="true" t="shared" si="1" ref="J10:J17">I10*12</f>
        <v>1040.4</v>
      </c>
      <c r="K10" s="15">
        <f>SUM((C10-F10)*40%)</f>
        <v>57.800000000000004</v>
      </c>
      <c r="L10" s="16">
        <f>K10*12</f>
        <v>693.6</v>
      </c>
    </row>
    <row r="11" spans="1:12" ht="12.75">
      <c r="A11" t="s">
        <v>5</v>
      </c>
      <c r="B11">
        <v>1</v>
      </c>
      <c r="C11" s="6">
        <v>200</v>
      </c>
      <c r="D11" s="6">
        <f aca="true" t="shared" si="2" ref="D11:D31">C11*12</f>
        <v>2400</v>
      </c>
      <c r="E11" s="34"/>
      <c r="F11" s="6">
        <f aca="true" t="shared" si="3" ref="F11:F22">SUM(C11*42.2%)</f>
        <v>84.4</v>
      </c>
      <c r="G11" s="6">
        <f t="shared" si="0"/>
        <v>1012.8000000000001</v>
      </c>
      <c r="H11" s="34"/>
      <c r="I11" s="6">
        <f aca="true" t="shared" si="4" ref="I11:I17">SUM((C11-F11)*60%)</f>
        <v>69.36</v>
      </c>
      <c r="J11" s="6">
        <f t="shared" si="1"/>
        <v>832.3199999999999</v>
      </c>
      <c r="K11" s="15">
        <f aca="true" t="shared" si="5" ref="K11:K22">SUM((C11-F11)*40%)</f>
        <v>46.24</v>
      </c>
      <c r="L11" s="16">
        <f aca="true" t="shared" si="6" ref="L11:L31">K11*12</f>
        <v>554.88</v>
      </c>
    </row>
    <row r="12" spans="1:12" ht="12.75">
      <c r="A12" t="s">
        <v>17</v>
      </c>
      <c r="B12">
        <v>1</v>
      </c>
      <c r="C12" s="6">
        <v>175</v>
      </c>
      <c r="D12" s="6">
        <f t="shared" si="2"/>
        <v>2100</v>
      </c>
      <c r="E12" s="34"/>
      <c r="F12" s="6">
        <f t="shared" si="3"/>
        <v>73.85000000000001</v>
      </c>
      <c r="G12" s="6">
        <f t="shared" si="0"/>
        <v>886.2</v>
      </c>
      <c r="H12" s="34"/>
      <c r="I12" s="6">
        <f t="shared" si="4"/>
        <v>60.68999999999999</v>
      </c>
      <c r="J12" s="6">
        <f t="shared" si="1"/>
        <v>728.2799999999999</v>
      </c>
      <c r="K12" s="15">
        <f t="shared" si="5"/>
        <v>40.46</v>
      </c>
      <c r="L12" s="16">
        <f t="shared" si="6"/>
        <v>485.52</v>
      </c>
    </row>
    <row r="13" spans="1:12" ht="12.75">
      <c r="A13" s="14" t="s">
        <v>26</v>
      </c>
      <c r="B13">
        <v>1</v>
      </c>
      <c r="C13" s="6">
        <v>150</v>
      </c>
      <c r="D13" s="6">
        <f t="shared" si="2"/>
        <v>1800</v>
      </c>
      <c r="E13" s="34"/>
      <c r="F13" s="6">
        <f t="shared" si="3"/>
        <v>63.300000000000004</v>
      </c>
      <c r="G13" s="6">
        <f t="shared" si="0"/>
        <v>759.6</v>
      </c>
      <c r="H13" s="34"/>
      <c r="I13" s="6">
        <f t="shared" si="4"/>
        <v>52.01999999999999</v>
      </c>
      <c r="J13" s="6">
        <f t="shared" si="1"/>
        <v>624.2399999999999</v>
      </c>
      <c r="K13" s="15">
        <f t="shared" si="5"/>
        <v>34.68</v>
      </c>
      <c r="L13" s="16">
        <f t="shared" si="6"/>
        <v>416.15999999999997</v>
      </c>
    </row>
    <row r="14" spans="1:12" ht="12.75">
      <c r="A14" t="s">
        <v>18</v>
      </c>
      <c r="B14">
        <v>4</v>
      </c>
      <c r="C14" s="6">
        <v>600</v>
      </c>
      <c r="D14" s="6">
        <f t="shared" si="2"/>
        <v>7200</v>
      </c>
      <c r="E14" s="34"/>
      <c r="F14" s="6">
        <f t="shared" si="3"/>
        <v>253.20000000000002</v>
      </c>
      <c r="G14" s="6">
        <f t="shared" si="0"/>
        <v>3038.4</v>
      </c>
      <c r="H14" s="34"/>
      <c r="I14" s="6">
        <f t="shared" si="4"/>
        <v>208.07999999999996</v>
      </c>
      <c r="J14" s="6">
        <f t="shared" si="1"/>
        <v>2496.9599999999996</v>
      </c>
      <c r="K14" s="15">
        <f t="shared" si="5"/>
        <v>138.72</v>
      </c>
      <c r="L14" s="16">
        <f t="shared" si="6"/>
        <v>1664.6399999999999</v>
      </c>
    </row>
    <row r="15" spans="1:12" ht="12.75">
      <c r="A15" t="s">
        <v>19</v>
      </c>
      <c r="B15">
        <v>4</v>
      </c>
      <c r="C15" s="6">
        <v>520</v>
      </c>
      <c r="D15" s="6">
        <f t="shared" si="2"/>
        <v>6240</v>
      </c>
      <c r="E15" s="34"/>
      <c r="F15" s="6">
        <f t="shared" si="3"/>
        <v>219.44000000000003</v>
      </c>
      <c r="G15" s="6">
        <f t="shared" si="0"/>
        <v>2633.28</v>
      </c>
      <c r="H15" s="34"/>
      <c r="I15" s="6">
        <f>SUM((C15-F15)*60%)</f>
        <v>180.33599999999996</v>
      </c>
      <c r="J15" s="6">
        <f t="shared" si="1"/>
        <v>2164.0319999999992</v>
      </c>
      <c r="K15" s="15">
        <f t="shared" si="5"/>
        <v>120.22399999999999</v>
      </c>
      <c r="L15" s="16">
        <f t="shared" si="6"/>
        <v>1442.6879999999999</v>
      </c>
    </row>
    <row r="16" spans="1:12" ht="12.75">
      <c r="A16" s="14" t="s">
        <v>27</v>
      </c>
      <c r="B16">
        <v>1</v>
      </c>
      <c r="C16" s="6">
        <v>100</v>
      </c>
      <c r="D16" s="6">
        <f t="shared" si="2"/>
        <v>1200</v>
      </c>
      <c r="E16" s="34"/>
      <c r="F16" s="6">
        <f t="shared" si="3"/>
        <v>42.2</v>
      </c>
      <c r="G16" s="6">
        <f t="shared" si="0"/>
        <v>506.40000000000003</v>
      </c>
      <c r="H16" s="34"/>
      <c r="I16" s="6">
        <f t="shared" si="4"/>
        <v>34.68</v>
      </c>
      <c r="J16" s="6">
        <f t="shared" si="1"/>
        <v>416.15999999999997</v>
      </c>
      <c r="K16" s="15">
        <f t="shared" si="5"/>
        <v>23.12</v>
      </c>
      <c r="L16" s="16">
        <f t="shared" si="6"/>
        <v>277.44</v>
      </c>
    </row>
    <row r="17" spans="1:12" ht="15.75">
      <c r="A17" s="2" t="s">
        <v>29</v>
      </c>
      <c r="C17" s="7">
        <f>SUM(C10:C16)</f>
        <v>1995</v>
      </c>
      <c r="D17" s="7">
        <f t="shared" si="2"/>
        <v>23940</v>
      </c>
      <c r="E17" s="35"/>
      <c r="F17" s="7">
        <f t="shared" si="3"/>
        <v>841.8900000000001</v>
      </c>
      <c r="G17" s="7">
        <f t="shared" si="0"/>
        <v>10102.68</v>
      </c>
      <c r="H17" s="35"/>
      <c r="I17" s="7">
        <f t="shared" si="4"/>
        <v>691.8659999999999</v>
      </c>
      <c r="J17" s="7">
        <f t="shared" si="1"/>
        <v>8302.391999999998</v>
      </c>
      <c r="K17" s="19">
        <f t="shared" si="5"/>
        <v>461.24399999999997</v>
      </c>
      <c r="L17" s="17">
        <f t="shared" si="6"/>
        <v>5534.928</v>
      </c>
    </row>
    <row r="18" spans="4:12" ht="15.75">
      <c r="D18" s="7"/>
      <c r="E18" s="35"/>
      <c r="F18" s="7"/>
      <c r="H18" s="32"/>
      <c r="K18" s="19"/>
      <c r="L18" s="17"/>
    </row>
    <row r="19" spans="1:12" ht="15.75">
      <c r="A19" s="2" t="s">
        <v>7</v>
      </c>
      <c r="D19" s="7"/>
      <c r="E19" s="35"/>
      <c r="F19" s="7"/>
      <c r="H19" s="32"/>
      <c r="K19" s="19"/>
      <c r="L19" s="17"/>
    </row>
    <row r="20" spans="1:12" ht="15">
      <c r="A20" t="s">
        <v>8</v>
      </c>
      <c r="B20">
        <v>2</v>
      </c>
      <c r="C20" s="6">
        <v>110</v>
      </c>
      <c r="D20" s="12">
        <f t="shared" si="2"/>
        <v>1320</v>
      </c>
      <c r="E20" s="36"/>
      <c r="F20" s="12">
        <f t="shared" si="3"/>
        <v>46.42</v>
      </c>
      <c r="G20" s="6">
        <f>F20*12</f>
        <v>557.04</v>
      </c>
      <c r="H20" s="34"/>
      <c r="I20" s="6">
        <f>SUM((C20-F20)*60%)</f>
        <v>38.147999999999996</v>
      </c>
      <c r="J20" s="6">
        <f>I20*12</f>
        <v>457.77599999999995</v>
      </c>
      <c r="K20" s="20">
        <f t="shared" si="5"/>
        <v>25.432000000000002</v>
      </c>
      <c r="L20" s="18">
        <f>K20*12</f>
        <v>305.184</v>
      </c>
    </row>
    <row r="21" spans="1:12" ht="15">
      <c r="A21" t="s">
        <v>9</v>
      </c>
      <c r="B21">
        <v>2</v>
      </c>
      <c r="C21" s="6">
        <v>90</v>
      </c>
      <c r="D21" s="12">
        <f t="shared" si="2"/>
        <v>1080</v>
      </c>
      <c r="E21" s="36"/>
      <c r="F21" s="12">
        <f t="shared" si="3"/>
        <v>37.980000000000004</v>
      </c>
      <c r="G21" s="6">
        <f>F21*12</f>
        <v>455.76000000000005</v>
      </c>
      <c r="H21" s="34"/>
      <c r="I21" s="6">
        <f>SUM((C21-F21)*60%)</f>
        <v>31.211999999999996</v>
      </c>
      <c r="J21" s="6">
        <f>I21*12</f>
        <v>374.544</v>
      </c>
      <c r="K21" s="20">
        <f t="shared" si="5"/>
        <v>20.808</v>
      </c>
      <c r="L21" s="18">
        <f t="shared" si="6"/>
        <v>249.696</v>
      </c>
    </row>
    <row r="22" spans="1:12" ht="15.75">
      <c r="A22" s="2" t="s">
        <v>32</v>
      </c>
      <c r="C22" s="7">
        <f>SUM(C20:C21)</f>
        <v>200</v>
      </c>
      <c r="D22" s="7">
        <f t="shared" si="2"/>
        <v>2400</v>
      </c>
      <c r="E22" s="35"/>
      <c r="F22" s="7">
        <f t="shared" si="3"/>
        <v>84.4</v>
      </c>
      <c r="G22" s="7">
        <f>SUM(G20:G21)</f>
        <v>1012.8</v>
      </c>
      <c r="H22" s="35"/>
      <c r="I22" s="7">
        <f>SUM((C22-F22)*60%)</f>
        <v>69.36</v>
      </c>
      <c r="J22" s="7">
        <f>SUM(J20:J21)</f>
        <v>832.3199999999999</v>
      </c>
      <c r="K22" s="19">
        <f t="shared" si="5"/>
        <v>46.24</v>
      </c>
      <c r="L22" s="17">
        <f t="shared" si="6"/>
        <v>554.88</v>
      </c>
    </row>
    <row r="23" spans="3:12" ht="15.75">
      <c r="C23" s="6"/>
      <c r="D23" s="13"/>
      <c r="E23" s="37"/>
      <c r="F23" s="6"/>
      <c r="G23" s="11"/>
      <c r="H23" s="40"/>
      <c r="I23" s="6"/>
      <c r="J23" s="6"/>
      <c r="L23" s="17"/>
    </row>
    <row r="24" spans="1:12" ht="15.75">
      <c r="A24" s="2" t="s">
        <v>10</v>
      </c>
      <c r="C24" s="6"/>
      <c r="D24" s="13"/>
      <c r="E24" s="37"/>
      <c r="F24" s="6"/>
      <c r="G24" s="6"/>
      <c r="H24" s="34"/>
      <c r="I24" s="6"/>
      <c r="J24" s="6"/>
      <c r="L24" s="17"/>
    </row>
    <row r="25" spans="1:12" ht="12.75">
      <c r="A25" t="s">
        <v>4</v>
      </c>
      <c r="B25">
        <v>1</v>
      </c>
      <c r="C25" s="6">
        <v>15</v>
      </c>
      <c r="D25" s="12">
        <f t="shared" si="2"/>
        <v>180</v>
      </c>
      <c r="E25" s="36"/>
      <c r="F25" s="6">
        <f>C25*42.2%</f>
        <v>6.330000000000001</v>
      </c>
      <c r="G25" s="6">
        <f aca="true" t="shared" si="7" ref="G25:G31">F25*12</f>
        <v>75.96000000000001</v>
      </c>
      <c r="H25" s="34"/>
      <c r="I25" s="6">
        <f>SUM((C25-F25)*60%)</f>
        <v>5.201999999999999</v>
      </c>
      <c r="J25" s="6">
        <f aca="true" t="shared" si="8" ref="J25:J31">I25*12</f>
        <v>62.42399999999999</v>
      </c>
      <c r="K25" s="25">
        <f>SUM((C25-F25)*40%)</f>
        <v>3.4679999999999995</v>
      </c>
      <c r="L25" s="21">
        <f t="shared" si="6"/>
        <v>41.61599999999999</v>
      </c>
    </row>
    <row r="26" spans="1:12" ht="12.75">
      <c r="A26" t="s">
        <v>5</v>
      </c>
      <c r="B26">
        <v>1</v>
      </c>
      <c r="C26" s="6">
        <v>15</v>
      </c>
      <c r="D26" s="12">
        <f t="shared" si="2"/>
        <v>180</v>
      </c>
      <c r="E26" s="36"/>
      <c r="F26" s="6">
        <f aca="true" t="shared" si="9" ref="F26:F31">C26*42.2%</f>
        <v>6.330000000000001</v>
      </c>
      <c r="G26" s="6">
        <f t="shared" si="7"/>
        <v>75.96000000000001</v>
      </c>
      <c r="H26" s="34"/>
      <c r="I26" s="6">
        <f aca="true" t="shared" si="10" ref="I26:I31">SUM((C26-F26)*60%)</f>
        <v>5.201999999999999</v>
      </c>
      <c r="J26" s="6">
        <f t="shared" si="8"/>
        <v>62.42399999999999</v>
      </c>
      <c r="K26" s="25">
        <f aca="true" t="shared" si="11" ref="K26:K31">SUM((C26-F26)*40%)</f>
        <v>3.4679999999999995</v>
      </c>
      <c r="L26" s="21">
        <f t="shared" si="6"/>
        <v>41.61599999999999</v>
      </c>
    </row>
    <row r="27" spans="1:12" ht="12.75">
      <c r="A27" s="14" t="s">
        <v>17</v>
      </c>
      <c r="B27">
        <v>1</v>
      </c>
      <c r="C27" s="6">
        <v>15</v>
      </c>
      <c r="D27" s="12">
        <f t="shared" si="2"/>
        <v>180</v>
      </c>
      <c r="E27" s="36"/>
      <c r="F27" s="6">
        <f t="shared" si="9"/>
        <v>6.330000000000001</v>
      </c>
      <c r="G27" s="6">
        <f t="shared" si="7"/>
        <v>75.96000000000001</v>
      </c>
      <c r="H27" s="34"/>
      <c r="I27" s="6">
        <f t="shared" si="10"/>
        <v>5.201999999999999</v>
      </c>
      <c r="J27" s="6">
        <f t="shared" si="8"/>
        <v>62.42399999999999</v>
      </c>
      <c r="K27" s="25">
        <f t="shared" si="11"/>
        <v>3.4679999999999995</v>
      </c>
      <c r="L27" s="21">
        <f t="shared" si="6"/>
        <v>41.61599999999999</v>
      </c>
    </row>
    <row r="28" spans="1:12" ht="12.75">
      <c r="A28" s="14" t="s">
        <v>26</v>
      </c>
      <c r="B28">
        <v>1</v>
      </c>
      <c r="C28" s="6">
        <v>15</v>
      </c>
      <c r="D28" s="12">
        <f t="shared" si="2"/>
        <v>180</v>
      </c>
      <c r="E28" s="36"/>
      <c r="F28" s="6">
        <f t="shared" si="9"/>
        <v>6.330000000000001</v>
      </c>
      <c r="G28" s="6">
        <f t="shared" si="7"/>
        <v>75.96000000000001</v>
      </c>
      <c r="H28" s="34"/>
      <c r="I28" s="6">
        <f t="shared" si="10"/>
        <v>5.201999999999999</v>
      </c>
      <c r="J28" s="6">
        <f t="shared" si="8"/>
        <v>62.42399999999999</v>
      </c>
      <c r="K28" s="25">
        <f t="shared" si="11"/>
        <v>3.4679999999999995</v>
      </c>
      <c r="L28" s="21">
        <f t="shared" si="6"/>
        <v>41.61599999999999</v>
      </c>
    </row>
    <row r="29" spans="1:12" ht="12.75">
      <c r="A29" s="14" t="s">
        <v>25</v>
      </c>
      <c r="B29">
        <v>8</v>
      </c>
      <c r="C29" s="6">
        <v>120</v>
      </c>
      <c r="D29" s="12">
        <f t="shared" si="2"/>
        <v>1440</v>
      </c>
      <c r="E29" s="36"/>
      <c r="F29" s="6">
        <f t="shared" si="9"/>
        <v>50.64000000000001</v>
      </c>
      <c r="G29" s="6">
        <f t="shared" si="7"/>
        <v>607.6800000000001</v>
      </c>
      <c r="H29" s="34"/>
      <c r="I29" s="6">
        <f t="shared" si="10"/>
        <v>41.61599999999999</v>
      </c>
      <c r="J29" s="6">
        <f t="shared" si="8"/>
        <v>499.39199999999994</v>
      </c>
      <c r="K29" s="25">
        <f t="shared" si="11"/>
        <v>27.743999999999996</v>
      </c>
      <c r="L29" s="21">
        <f t="shared" si="6"/>
        <v>332.92799999999994</v>
      </c>
    </row>
    <row r="30" spans="1:12" ht="12.75">
      <c r="A30" s="14" t="s">
        <v>27</v>
      </c>
      <c r="B30">
        <v>1</v>
      </c>
      <c r="C30" s="6">
        <v>15</v>
      </c>
      <c r="D30" s="12">
        <f t="shared" si="2"/>
        <v>180</v>
      </c>
      <c r="E30" s="36"/>
      <c r="F30" s="6">
        <f t="shared" si="9"/>
        <v>6.330000000000001</v>
      </c>
      <c r="G30" s="6">
        <f t="shared" si="7"/>
        <v>75.96000000000001</v>
      </c>
      <c r="H30" s="34"/>
      <c r="I30" s="6">
        <f t="shared" si="10"/>
        <v>5.201999999999999</v>
      </c>
      <c r="J30" s="6">
        <f t="shared" si="8"/>
        <v>62.42399999999999</v>
      </c>
      <c r="K30" s="25">
        <f t="shared" si="11"/>
        <v>3.4679999999999995</v>
      </c>
      <c r="L30" s="21">
        <f t="shared" si="6"/>
        <v>41.61599999999999</v>
      </c>
    </row>
    <row r="31" spans="1:12" ht="15.75">
      <c r="A31" s="1" t="s">
        <v>11</v>
      </c>
      <c r="C31" s="7">
        <f>SUM(C25:C30)</f>
        <v>195</v>
      </c>
      <c r="D31" s="7">
        <f t="shared" si="2"/>
        <v>2340</v>
      </c>
      <c r="E31" s="35"/>
      <c r="F31" s="7">
        <f t="shared" si="9"/>
        <v>82.29</v>
      </c>
      <c r="G31" s="7">
        <f t="shared" si="7"/>
        <v>987.48</v>
      </c>
      <c r="H31" s="35"/>
      <c r="I31" s="7">
        <f t="shared" si="10"/>
        <v>67.62599999999999</v>
      </c>
      <c r="J31" s="7">
        <f t="shared" si="8"/>
        <v>811.512</v>
      </c>
      <c r="K31" s="24">
        <f t="shared" si="11"/>
        <v>45.084</v>
      </c>
      <c r="L31" s="17">
        <f t="shared" si="6"/>
        <v>541.008</v>
      </c>
    </row>
    <row r="32" spans="5:8" ht="12.75">
      <c r="E32" s="32"/>
      <c r="H32" s="32"/>
    </row>
    <row r="33" spans="1:12" ht="16.5" thickBot="1">
      <c r="A33" s="3" t="s">
        <v>12</v>
      </c>
      <c r="B33" s="31"/>
      <c r="C33" s="9">
        <f aca="true" t="shared" si="12" ref="C33:L33">C17+C22+C31</f>
        <v>2390</v>
      </c>
      <c r="D33" s="9">
        <f t="shared" si="12"/>
        <v>28680</v>
      </c>
      <c r="E33" s="38"/>
      <c r="F33" s="9">
        <f t="shared" si="12"/>
        <v>1008.58</v>
      </c>
      <c r="G33" s="9">
        <f t="shared" si="12"/>
        <v>12102.96</v>
      </c>
      <c r="H33" s="38"/>
      <c r="I33" s="9">
        <f t="shared" si="12"/>
        <v>828.8519999999999</v>
      </c>
      <c r="J33" s="9">
        <f t="shared" si="12"/>
        <v>9946.223999999998</v>
      </c>
      <c r="K33" s="9">
        <f t="shared" si="12"/>
        <v>552.568</v>
      </c>
      <c r="L33" s="9">
        <f t="shared" si="12"/>
        <v>6630.816</v>
      </c>
    </row>
    <row r="35" spans="1:12" ht="16.5">
      <c r="A35" s="45" t="s">
        <v>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6.5">
      <c r="A36" s="45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7.25" thickBot="1">
      <c r="A37" s="46" t="s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9:12" ht="12.75">
      <c r="I38" s="48"/>
      <c r="J38" s="48"/>
      <c r="K38" s="48"/>
      <c r="L38" s="48"/>
    </row>
    <row r="39" spans="2:11" ht="13.5">
      <c r="B39" s="8"/>
      <c r="C39" s="10"/>
      <c r="D39" s="10"/>
      <c r="E39" s="10"/>
      <c r="I39" s="8"/>
      <c r="J39" s="8"/>
      <c r="K39" s="8"/>
    </row>
    <row r="40" ht="19.5">
      <c r="A40" s="4" t="s">
        <v>2</v>
      </c>
    </row>
    <row r="41" spans="1:12" ht="27.75" customHeight="1">
      <c r="A41" s="1"/>
      <c r="E41" s="32"/>
      <c r="F41" s="47" t="s">
        <v>34</v>
      </c>
      <c r="G41" s="47"/>
      <c r="H41" s="39"/>
      <c r="I41" s="47" t="s">
        <v>35</v>
      </c>
      <c r="J41" s="47"/>
      <c r="K41" s="47"/>
      <c r="L41" s="47"/>
    </row>
    <row r="42" spans="1:11" ht="15.75">
      <c r="A42" s="3" t="s">
        <v>14</v>
      </c>
      <c r="B42" s="8" t="s">
        <v>15</v>
      </c>
      <c r="C42" s="10" t="s">
        <v>13</v>
      </c>
      <c r="D42" s="10" t="s">
        <v>21</v>
      </c>
      <c r="E42" s="33"/>
      <c r="F42" s="47"/>
      <c r="G42" s="47"/>
      <c r="H42" s="39"/>
      <c r="I42" s="8" t="s">
        <v>22</v>
      </c>
      <c r="J42" s="8"/>
      <c r="K42" s="8" t="s">
        <v>23</v>
      </c>
    </row>
    <row r="43" spans="2:12" ht="13.5">
      <c r="B43" s="8" t="s">
        <v>16</v>
      </c>
      <c r="C43" s="10" t="s">
        <v>20</v>
      </c>
      <c r="D43" s="10" t="s">
        <v>20</v>
      </c>
      <c r="E43" s="33"/>
      <c r="F43" s="10" t="s">
        <v>13</v>
      </c>
      <c r="G43" s="10" t="s">
        <v>24</v>
      </c>
      <c r="H43" s="33"/>
      <c r="I43" s="10" t="s">
        <v>13</v>
      </c>
      <c r="J43" s="10" t="s">
        <v>24</v>
      </c>
      <c r="K43" s="10" t="s">
        <v>13</v>
      </c>
      <c r="L43" s="10" t="s">
        <v>24</v>
      </c>
    </row>
    <row r="44" spans="1:8" ht="15.75">
      <c r="A44" s="2" t="s">
        <v>28</v>
      </c>
      <c r="E44" s="32"/>
      <c r="H44" s="32"/>
    </row>
    <row r="45" spans="1:12" ht="12.75">
      <c r="A45" s="14" t="s">
        <v>30</v>
      </c>
      <c r="B45">
        <v>1</v>
      </c>
      <c r="C45" s="15">
        <v>115</v>
      </c>
      <c r="D45" s="16">
        <f>C45*12</f>
        <v>1380</v>
      </c>
      <c r="E45" s="41"/>
      <c r="F45" s="16">
        <f>SUM(C45*42.2%)</f>
        <v>48.53000000000001</v>
      </c>
      <c r="G45" s="16">
        <f>F45*12</f>
        <v>582.3600000000001</v>
      </c>
      <c r="H45" s="41"/>
      <c r="I45">
        <f>SUM((C45-F45)*60%)</f>
        <v>39.882</v>
      </c>
      <c r="J45" s="29">
        <f>I45*12</f>
        <v>478.58399999999995</v>
      </c>
      <c r="K45">
        <f>SUM((C45-F45)*40%)</f>
        <v>26.588</v>
      </c>
      <c r="L45" s="15">
        <f>K45*12</f>
        <v>319.05600000000004</v>
      </c>
    </row>
    <row r="46" spans="1:12" ht="12.75">
      <c r="A46" s="14" t="s">
        <v>31</v>
      </c>
      <c r="B46">
        <v>4</v>
      </c>
      <c r="C46" s="15">
        <v>440</v>
      </c>
      <c r="D46" s="16">
        <f>C46*12</f>
        <v>5280</v>
      </c>
      <c r="E46" s="41"/>
      <c r="F46" s="16">
        <f>SUM(C46*42.2%)</f>
        <v>185.68</v>
      </c>
      <c r="G46" s="16">
        <f aca="true" t="shared" si="13" ref="G46:G61">F46*12</f>
        <v>2228.16</v>
      </c>
      <c r="H46" s="41"/>
      <c r="I46">
        <f aca="true" t="shared" si="14" ref="I46:I61">SUM((C46-F46)*60%)</f>
        <v>152.59199999999998</v>
      </c>
      <c r="J46" s="29">
        <f aca="true" t="shared" si="15" ref="J46:J61">I46*12</f>
        <v>1831.1039999999998</v>
      </c>
      <c r="K46">
        <f aca="true" t="shared" si="16" ref="K46:K61">SUM((C46-F46)*40%)</f>
        <v>101.72800000000001</v>
      </c>
      <c r="L46" s="15">
        <f aca="true" t="shared" si="17" ref="L46:L61">K46*12</f>
        <v>1220.736</v>
      </c>
    </row>
    <row r="47" spans="1:12" ht="15.75">
      <c r="A47" s="2" t="s">
        <v>29</v>
      </c>
      <c r="C47" s="17">
        <f>SUM(C45:C46)</f>
        <v>555</v>
      </c>
      <c r="D47" s="17">
        <f>C47*12</f>
        <v>6660</v>
      </c>
      <c r="E47" s="42"/>
      <c r="F47" s="17">
        <f>SUM(C47*42.2%)</f>
        <v>234.21000000000004</v>
      </c>
      <c r="G47" s="17">
        <f t="shared" si="13"/>
        <v>2810.5200000000004</v>
      </c>
      <c r="H47" s="42"/>
      <c r="I47" s="24">
        <f t="shared" si="14"/>
        <v>192.47399999999996</v>
      </c>
      <c r="J47" s="30">
        <f t="shared" si="15"/>
        <v>2309.6879999999996</v>
      </c>
      <c r="K47" s="24">
        <f t="shared" si="16"/>
        <v>128.316</v>
      </c>
      <c r="L47" s="19">
        <f t="shared" si="17"/>
        <v>1539.792</v>
      </c>
    </row>
    <row r="48" spans="4:12" ht="12.75">
      <c r="D48" s="16"/>
      <c r="E48" s="41"/>
      <c r="F48" s="16"/>
      <c r="G48" s="16"/>
      <c r="H48" s="41"/>
      <c r="I48" s="25"/>
      <c r="J48" s="25"/>
      <c r="K48" s="25"/>
      <c r="L48" s="25"/>
    </row>
    <row r="49" spans="1:12" ht="15.75">
      <c r="A49" s="2" t="s">
        <v>7</v>
      </c>
      <c r="D49" s="16"/>
      <c r="E49" s="41"/>
      <c r="F49" s="16"/>
      <c r="G49" s="16"/>
      <c r="H49" s="41"/>
      <c r="I49" s="25"/>
      <c r="J49" s="25"/>
      <c r="K49" s="25"/>
      <c r="L49" s="25"/>
    </row>
    <row r="50" spans="1:12" ht="12.75">
      <c r="A50" t="s">
        <v>8</v>
      </c>
      <c r="B50">
        <v>2</v>
      </c>
      <c r="C50" s="15">
        <v>100</v>
      </c>
      <c r="D50" s="16">
        <f aca="true" t="shared" si="18" ref="D50:D61">C50*12</f>
        <v>1200</v>
      </c>
      <c r="E50" s="41"/>
      <c r="F50" s="16">
        <f>SUM(C50*42.2%)</f>
        <v>42.2</v>
      </c>
      <c r="G50" s="16">
        <f t="shared" si="13"/>
        <v>506.40000000000003</v>
      </c>
      <c r="H50" s="41"/>
      <c r="I50" s="25">
        <f t="shared" si="14"/>
        <v>34.68</v>
      </c>
      <c r="J50" s="25">
        <f t="shared" si="15"/>
        <v>416.15999999999997</v>
      </c>
      <c r="K50" s="25">
        <f t="shared" si="16"/>
        <v>23.12</v>
      </c>
      <c r="L50" s="25">
        <f t="shared" si="17"/>
        <v>277.44</v>
      </c>
    </row>
    <row r="51" spans="1:12" ht="12.75">
      <c r="A51" t="s">
        <v>9</v>
      </c>
      <c r="B51">
        <v>1</v>
      </c>
      <c r="C51" s="15">
        <v>40</v>
      </c>
      <c r="D51" s="16">
        <f t="shared" si="18"/>
        <v>480</v>
      </c>
      <c r="E51" s="41"/>
      <c r="F51" s="16">
        <f>SUM(C51*42.2%)</f>
        <v>16.880000000000003</v>
      </c>
      <c r="G51" s="16">
        <f t="shared" si="13"/>
        <v>202.56000000000003</v>
      </c>
      <c r="H51" s="41"/>
      <c r="I51" s="25">
        <f t="shared" si="14"/>
        <v>13.871999999999998</v>
      </c>
      <c r="J51" s="25">
        <f t="shared" si="15"/>
        <v>166.46399999999997</v>
      </c>
      <c r="K51" s="25">
        <f t="shared" si="16"/>
        <v>9.248</v>
      </c>
      <c r="L51" s="25">
        <f t="shared" si="17"/>
        <v>110.976</v>
      </c>
    </row>
    <row r="52" spans="1:12" ht="15.75">
      <c r="A52" s="3" t="s">
        <v>32</v>
      </c>
      <c r="C52" s="17">
        <f>SUM(C50:C51)</f>
        <v>140</v>
      </c>
      <c r="D52" s="17">
        <f t="shared" si="18"/>
        <v>1680</v>
      </c>
      <c r="E52" s="42"/>
      <c r="F52" s="17">
        <f>SUM(C52*42.2%)</f>
        <v>59.080000000000005</v>
      </c>
      <c r="G52" s="17">
        <f t="shared" si="13"/>
        <v>708.96</v>
      </c>
      <c r="H52" s="42"/>
      <c r="I52" s="24">
        <f t="shared" si="14"/>
        <v>48.55199999999999</v>
      </c>
      <c r="J52" s="24">
        <f t="shared" si="15"/>
        <v>582.6239999999999</v>
      </c>
      <c r="K52" s="24">
        <f t="shared" si="16"/>
        <v>32.367999999999995</v>
      </c>
      <c r="L52" s="24">
        <f t="shared" si="17"/>
        <v>388.41599999999994</v>
      </c>
    </row>
    <row r="53" spans="4:8" ht="12.75">
      <c r="D53" s="16"/>
      <c r="E53" s="41"/>
      <c r="F53" s="16"/>
      <c r="G53" s="16"/>
      <c r="H53" s="41"/>
    </row>
    <row r="54" spans="1:8" ht="15.75">
      <c r="A54" s="2" t="s">
        <v>10</v>
      </c>
      <c r="D54" s="16"/>
      <c r="E54" s="41"/>
      <c r="F54" s="16"/>
      <c r="G54" s="16"/>
      <c r="H54" s="41"/>
    </row>
    <row r="55" spans="1:12" ht="12.75">
      <c r="A55" s="14" t="s">
        <v>30</v>
      </c>
      <c r="B55">
        <v>1</v>
      </c>
      <c r="C55" s="15">
        <v>15</v>
      </c>
      <c r="D55" s="16">
        <f t="shared" si="18"/>
        <v>180</v>
      </c>
      <c r="E55" s="41"/>
      <c r="F55" s="16">
        <f>SUM(C55*42.2%)</f>
        <v>6.330000000000001</v>
      </c>
      <c r="G55" s="16">
        <f t="shared" si="13"/>
        <v>75.96000000000001</v>
      </c>
      <c r="H55" s="41"/>
      <c r="I55">
        <f t="shared" si="14"/>
        <v>5.201999999999999</v>
      </c>
      <c r="J55">
        <f t="shared" si="15"/>
        <v>62.42399999999999</v>
      </c>
      <c r="K55">
        <f t="shared" si="16"/>
        <v>3.4679999999999995</v>
      </c>
      <c r="L55">
        <f t="shared" si="17"/>
        <v>41.61599999999999</v>
      </c>
    </row>
    <row r="56" spans="1:12" ht="12.75">
      <c r="A56" s="14" t="s">
        <v>31</v>
      </c>
      <c r="B56">
        <v>4</v>
      </c>
      <c r="C56" s="15">
        <v>60</v>
      </c>
      <c r="D56" s="16">
        <f t="shared" si="18"/>
        <v>720</v>
      </c>
      <c r="E56" s="41"/>
      <c r="F56" s="16">
        <f>SUM(C56*42.2%)</f>
        <v>25.320000000000004</v>
      </c>
      <c r="G56" s="16">
        <f t="shared" si="13"/>
        <v>303.84000000000003</v>
      </c>
      <c r="H56" s="41"/>
      <c r="I56">
        <f t="shared" si="14"/>
        <v>20.807999999999996</v>
      </c>
      <c r="J56">
        <f t="shared" si="15"/>
        <v>249.69599999999997</v>
      </c>
      <c r="K56">
        <f t="shared" si="16"/>
        <v>13.871999999999998</v>
      </c>
      <c r="L56">
        <f t="shared" si="17"/>
        <v>166.46399999999997</v>
      </c>
    </row>
    <row r="57" spans="1:12" ht="15.75">
      <c r="A57" s="3" t="s">
        <v>11</v>
      </c>
      <c r="C57" s="17">
        <f>SUM(C55:C56)</f>
        <v>75</v>
      </c>
      <c r="D57" s="17">
        <f t="shared" si="18"/>
        <v>900</v>
      </c>
      <c r="E57" s="42"/>
      <c r="F57" s="17">
        <f>SUM(C57*42.2%)</f>
        <v>31.650000000000002</v>
      </c>
      <c r="G57" s="17">
        <f t="shared" si="13"/>
        <v>379.8</v>
      </c>
      <c r="H57" s="42"/>
      <c r="I57" s="3">
        <f t="shared" si="14"/>
        <v>26.009999999999994</v>
      </c>
      <c r="J57" s="3">
        <f t="shared" si="15"/>
        <v>312.11999999999995</v>
      </c>
      <c r="K57" s="3">
        <f t="shared" si="16"/>
        <v>17.34</v>
      </c>
      <c r="L57" s="3">
        <f t="shared" si="17"/>
        <v>208.07999999999998</v>
      </c>
    </row>
    <row r="58" spans="4:8" ht="15.75">
      <c r="D58" s="17"/>
      <c r="E58" s="42"/>
      <c r="F58" s="16"/>
      <c r="G58" s="16"/>
      <c r="H58" s="41"/>
    </row>
    <row r="59" spans="1:12" ht="15.75">
      <c r="A59" s="3" t="s">
        <v>12</v>
      </c>
      <c r="B59" s="14"/>
      <c r="C59" s="17">
        <f>C47+C52+C57</f>
        <v>770</v>
      </c>
      <c r="D59" s="17">
        <f t="shared" si="18"/>
        <v>9240</v>
      </c>
      <c r="E59" s="42"/>
      <c r="F59" s="17">
        <f>SUM(C59*42.2%)</f>
        <v>324.94000000000005</v>
      </c>
      <c r="G59" s="17">
        <f t="shared" si="13"/>
        <v>3899.2800000000007</v>
      </c>
      <c r="H59" s="42"/>
      <c r="I59" s="19">
        <f t="shared" si="14"/>
        <v>267.03599999999994</v>
      </c>
      <c r="J59" s="19">
        <f t="shared" si="15"/>
        <v>3204.4319999999993</v>
      </c>
      <c r="K59" s="24">
        <f t="shared" si="16"/>
        <v>178.024</v>
      </c>
      <c r="L59" s="19">
        <f t="shared" si="17"/>
        <v>2136.288</v>
      </c>
    </row>
    <row r="60" spans="4:12" ht="15.75">
      <c r="D60" s="17"/>
      <c r="E60" s="42"/>
      <c r="F60" s="17"/>
      <c r="G60" s="16"/>
      <c r="H60" s="41"/>
      <c r="I60" s="19"/>
      <c r="J60" s="19"/>
      <c r="K60" s="24"/>
      <c r="L60" s="19"/>
    </row>
    <row r="61" spans="1:12" ht="18">
      <c r="A61" s="23" t="s">
        <v>33</v>
      </c>
      <c r="B61" s="26"/>
      <c r="C61" s="22">
        <f>C33+C59</f>
        <v>3160</v>
      </c>
      <c r="D61" s="22">
        <f t="shared" si="18"/>
        <v>37920</v>
      </c>
      <c r="E61" s="43"/>
      <c r="F61" s="22">
        <f>SUM(C61*42.2%)</f>
        <v>1333.5200000000002</v>
      </c>
      <c r="G61" s="22">
        <f t="shared" si="13"/>
        <v>16002.240000000002</v>
      </c>
      <c r="H61" s="43"/>
      <c r="I61" s="27">
        <f t="shared" si="14"/>
        <v>1095.888</v>
      </c>
      <c r="J61" s="27">
        <f t="shared" si="15"/>
        <v>13150.655999999999</v>
      </c>
      <c r="K61" s="28">
        <f t="shared" si="16"/>
        <v>730.592</v>
      </c>
      <c r="L61" s="27">
        <f t="shared" si="17"/>
        <v>8767.104</v>
      </c>
    </row>
    <row r="62" ht="12.75">
      <c r="L62" s="15"/>
    </row>
    <row r="63" spans="1:12" ht="12.75">
      <c r="A63" s="44" t="s">
        <v>39</v>
      </c>
      <c r="L63" s="15"/>
    </row>
    <row r="64" spans="1:12" ht="12.75">
      <c r="A64" s="1" t="s">
        <v>40</v>
      </c>
      <c r="L64" s="15"/>
    </row>
    <row r="65" ht="12.75">
      <c r="A65" s="1" t="s">
        <v>41</v>
      </c>
    </row>
  </sheetData>
  <sheetProtection/>
  <mergeCells count="13">
    <mergeCell ref="I38:L38"/>
    <mergeCell ref="I41:L41"/>
    <mergeCell ref="I7:J7"/>
    <mergeCell ref="K7:L7"/>
    <mergeCell ref="F41:G42"/>
    <mergeCell ref="A35:L35"/>
    <mergeCell ref="A36:L36"/>
    <mergeCell ref="A1:L1"/>
    <mergeCell ref="A2:L2"/>
    <mergeCell ref="A3:L3"/>
    <mergeCell ref="F7:G7"/>
    <mergeCell ref="A37:L37"/>
    <mergeCell ref="I6:L6"/>
  </mergeCells>
  <printOptions/>
  <pageMargins left="0.75" right="0.75" top="1" bottom="1" header="0.5" footer="0.5"/>
  <pageSetup horizontalDpi="300" verticalDpi="300" orientation="landscape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PAASEWE</dc:creator>
  <cp:keywords/>
  <dc:description/>
  <cp:lastModifiedBy>BILL PAASEWE</cp:lastModifiedBy>
  <cp:lastPrinted>2011-08-31T23:39:27Z</cp:lastPrinted>
  <dcterms:created xsi:type="dcterms:W3CDTF">2010-08-02T12:09:04Z</dcterms:created>
  <dcterms:modified xsi:type="dcterms:W3CDTF">2011-11-21T12:16:23Z</dcterms:modified>
  <cp:category/>
  <cp:version/>
  <cp:contentType/>
  <cp:contentStatus/>
</cp:coreProperties>
</file>